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<sst xmlns="http://schemas.openxmlformats.org/spreadsheetml/2006/main" count="62" uniqueCount="47">
  <si>
    <t>Объекты выполнения работ</t>
  </si>
  <si>
    <t>Виды работ</t>
  </si>
  <si>
    <t>Един. Измер</t>
  </si>
  <si>
    <t>шт</t>
  </si>
  <si>
    <t>Объемы работ за год</t>
  </si>
  <si>
    <t>м2</t>
  </si>
  <si>
    <t>Центральное отопление</t>
  </si>
  <si>
    <t>Замена трубопроводов Dy=108 мм</t>
  </si>
  <si>
    <t>мп</t>
  </si>
  <si>
    <t>Замена отопительных приборов</t>
  </si>
  <si>
    <t>сек</t>
  </si>
  <si>
    <t>Замена трубопроводов Dy=32мм п/п</t>
  </si>
  <si>
    <t>шт.</t>
  </si>
  <si>
    <t>Замена канализации     Dy=100 мм</t>
  </si>
  <si>
    <t xml:space="preserve"> Стены и фасады</t>
  </si>
  <si>
    <t>Ремонт штукатурки</t>
  </si>
  <si>
    <t>и окрасочного слоя городка</t>
  </si>
  <si>
    <t>покраска дверей, газопровода</t>
  </si>
  <si>
    <t>Оконные и дверные заполнения</t>
  </si>
  <si>
    <t>Восстановление остекления</t>
  </si>
  <si>
    <t>Ремонт оконного переплета</t>
  </si>
  <si>
    <t xml:space="preserve"> Водопровод канализация, горячее водоснабжение</t>
  </si>
  <si>
    <t>Dy=20мм п/п</t>
  </si>
  <si>
    <t>Замена запорной арматуры Dy=100</t>
  </si>
  <si>
    <t>Dy=32 мм</t>
  </si>
  <si>
    <t>Dy=15мм</t>
  </si>
  <si>
    <t>Электроснабжение электротехнические устройства</t>
  </si>
  <si>
    <t>Замеры сопротивления изоляции.</t>
  </si>
  <si>
    <t>1 дом</t>
  </si>
  <si>
    <t>замена выключателей,</t>
  </si>
  <si>
    <t>замена кабеля АВВГ 2*2,5</t>
  </si>
  <si>
    <t>м.п</t>
  </si>
  <si>
    <t>ул.Олимпийская, 13</t>
  </si>
  <si>
    <t>План текущего ремонта на 2019 г.</t>
  </si>
  <si>
    <t>Крыши</t>
  </si>
  <si>
    <t>Огнезащитная обработка стропильной системы</t>
  </si>
  <si>
    <t xml:space="preserve">Ремонт кровли (мягкая)      </t>
  </si>
  <si>
    <t>Установка датчика темпер.\погр</t>
  </si>
  <si>
    <t>промывка тр-да</t>
  </si>
  <si>
    <t>здание</t>
  </si>
  <si>
    <t>установка манометра</t>
  </si>
  <si>
    <t xml:space="preserve">Смена светильников энергосберег </t>
  </si>
  <si>
    <t>замена автоматов,</t>
  </si>
  <si>
    <t>Внешнее благоустройство</t>
  </si>
  <si>
    <t>Ямочный ремонт асфальта, отмостки</t>
  </si>
  <si>
    <t>Снос деревьев, опиловка веток, вывоз</t>
  </si>
  <si>
    <t>м3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</si>
</sst>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.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1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49" fontId="2" fillId="0" borderId="0" xfId="0" applyNumberFormat="1" applyFont="1" applyFill="1" applyBorder="1" applyAlignment="1" applyProtection="1">
      <alignment vertical="top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165" fontId="3" fillId="0" borderId="1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9.75390625" style="9" customWidth="1"/>
    <col min="5" max="5" width="12.125" style="3" customWidth="1"/>
    <col min="6" max="16384" width="9.125" style="3" customWidth="1"/>
  </cols>
  <sheetData>
    <row r="1" spans="1:5" ht="18.75" customHeight="1">
      <c r="A1" s="1"/>
      <c r="B1" s="1" t="s">
        <v>32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18" t="s">
        <v>33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4</v>
      </c>
      <c r="E5" s="6"/>
    </row>
    <row r="6" spans="1:5" ht="18.75" customHeight="1">
      <c r="A6" s="19" t="s">
        <v>14</v>
      </c>
      <c r="B6" s="8" t="s">
        <v>15</v>
      </c>
      <c r="C6" s="5" t="s">
        <v>5</v>
      </c>
      <c r="D6" s="7"/>
      <c r="E6" s="10">
        <f>405.85*D6</f>
        <v>0</v>
      </c>
    </row>
    <row r="7" spans="1:5" ht="16.5" customHeight="1">
      <c r="A7" s="20"/>
      <c r="B7" s="8" t="s">
        <v>16</v>
      </c>
      <c r="C7" s="5" t="s">
        <v>5</v>
      </c>
      <c r="D7" s="7"/>
      <c r="E7" s="10">
        <f>190.26*D7</f>
        <v>0</v>
      </c>
    </row>
    <row r="8" spans="1:5" ht="19.5" customHeight="1">
      <c r="A8" s="20"/>
      <c r="B8" s="8" t="s">
        <v>17</v>
      </c>
      <c r="C8" s="5" t="s">
        <v>5</v>
      </c>
      <c r="D8" s="7">
        <f>15+4*4</f>
        <v>31</v>
      </c>
      <c r="E8" s="10">
        <f>335.12*D8</f>
        <v>10388.72</v>
      </c>
    </row>
    <row r="9" spans="1:5" ht="17.25" customHeight="1">
      <c r="A9" s="21" t="s">
        <v>34</v>
      </c>
      <c r="B9" s="14" t="s">
        <v>35</v>
      </c>
      <c r="C9" s="5" t="s">
        <v>5</v>
      </c>
      <c r="D9" s="7"/>
      <c r="E9" s="12">
        <f>4.8*D9</f>
        <v>0</v>
      </c>
    </row>
    <row r="10" spans="1:5" ht="21" customHeight="1">
      <c r="A10" s="22"/>
      <c r="B10" s="14" t="s">
        <v>36</v>
      </c>
      <c r="C10" s="5" t="s">
        <v>5</v>
      </c>
      <c r="D10" s="23">
        <v>50</v>
      </c>
      <c r="E10" s="11">
        <f>731.31*D10</f>
        <v>36565.5</v>
      </c>
    </row>
    <row r="11" spans="1:5" ht="19.5" customHeight="1">
      <c r="A11" s="24" t="s">
        <v>18</v>
      </c>
      <c r="B11" s="8" t="s">
        <v>19</v>
      </c>
      <c r="C11" s="5" t="s">
        <v>5</v>
      </c>
      <c r="D11" s="7">
        <v>5</v>
      </c>
      <c r="E11" s="11">
        <f>789.55*D11</f>
        <v>3947.75</v>
      </c>
    </row>
    <row r="12" spans="1:5" ht="17.25" customHeight="1">
      <c r="A12" s="25"/>
      <c r="B12" s="8" t="s">
        <v>20</v>
      </c>
      <c r="C12" s="5" t="s">
        <v>12</v>
      </c>
      <c r="D12" s="7"/>
      <c r="E12" s="10">
        <f>756.87*D12</f>
        <v>0</v>
      </c>
    </row>
    <row r="13" spans="1:5" ht="16.5" customHeight="1">
      <c r="A13" s="26" t="s">
        <v>6</v>
      </c>
      <c r="B13" s="8" t="s">
        <v>7</v>
      </c>
      <c r="C13" s="5" t="s">
        <v>8</v>
      </c>
      <c r="D13" s="7"/>
      <c r="E13" s="10">
        <f>1546.79*D13</f>
        <v>0</v>
      </c>
    </row>
    <row r="14" spans="1:5" ht="16.5" customHeight="1">
      <c r="A14" s="27"/>
      <c r="B14" s="8" t="s">
        <v>9</v>
      </c>
      <c r="C14" s="5" t="s">
        <v>10</v>
      </c>
      <c r="D14" s="7">
        <v>21</v>
      </c>
      <c r="E14" s="11">
        <f>4117.15/7*D14</f>
        <v>12351.45</v>
      </c>
    </row>
    <row r="15" spans="1:5" ht="15.75">
      <c r="A15" s="26" t="s">
        <v>21</v>
      </c>
      <c r="B15" s="8" t="s">
        <v>11</v>
      </c>
      <c r="C15" s="5" t="s">
        <v>8</v>
      </c>
      <c r="D15" s="7">
        <v>8</v>
      </c>
      <c r="E15" s="10">
        <f>489.65*D15</f>
        <v>3917.2</v>
      </c>
    </row>
    <row r="16" spans="1:5" ht="18" customHeight="1">
      <c r="A16" s="27"/>
      <c r="B16" s="15" t="s">
        <v>22</v>
      </c>
      <c r="C16" s="5" t="s">
        <v>8</v>
      </c>
      <c r="D16" s="7">
        <v>4</v>
      </c>
      <c r="E16" s="10">
        <f>756.94*D16</f>
        <v>3027.76</v>
      </c>
    </row>
    <row r="17" spans="1:5" ht="21" customHeight="1">
      <c r="A17" s="27"/>
      <c r="B17" s="8" t="s">
        <v>23</v>
      </c>
      <c r="C17" s="5" t="s">
        <v>12</v>
      </c>
      <c r="D17" s="7"/>
      <c r="E17" s="10">
        <f>4670.09*D17</f>
        <v>0</v>
      </c>
    </row>
    <row r="18" spans="1:5" ht="15.75">
      <c r="A18" s="27"/>
      <c r="B18" s="16" t="s">
        <v>24</v>
      </c>
      <c r="C18" s="5" t="s">
        <v>3</v>
      </c>
      <c r="D18" s="7">
        <v>2</v>
      </c>
      <c r="E18" s="10">
        <f>497.45*D18</f>
        <v>994.9</v>
      </c>
    </row>
    <row r="19" spans="1:5" ht="15.75">
      <c r="A19" s="27"/>
      <c r="B19" s="16" t="s">
        <v>25</v>
      </c>
      <c r="C19" s="5" t="s">
        <v>3</v>
      </c>
      <c r="D19" s="7">
        <v>3</v>
      </c>
      <c r="E19" s="10">
        <f>305.33*D19</f>
        <v>915.99</v>
      </c>
    </row>
    <row r="20" spans="1:5" ht="15.75">
      <c r="A20" s="27"/>
      <c r="B20" s="8" t="s">
        <v>13</v>
      </c>
      <c r="C20" s="5" t="s">
        <v>8</v>
      </c>
      <c r="D20" s="7"/>
      <c r="E20" s="11">
        <f>890.37*D20</f>
        <v>0</v>
      </c>
    </row>
    <row r="21" spans="1:6" ht="15.75">
      <c r="A21" s="27"/>
      <c r="B21" s="8" t="s">
        <v>37</v>
      </c>
      <c r="C21" s="5" t="s">
        <v>3</v>
      </c>
      <c r="D21" s="7">
        <v>1</v>
      </c>
      <c r="E21" s="10">
        <f>211.65*D21+3645</f>
        <v>3856.65</v>
      </c>
      <c r="F21" s="28"/>
    </row>
    <row r="22" spans="1:5" ht="15.75">
      <c r="A22" s="27"/>
      <c r="B22" s="8" t="s">
        <v>38</v>
      </c>
      <c r="C22" s="5" t="s">
        <v>39</v>
      </c>
      <c r="D22" s="7">
        <v>1</v>
      </c>
      <c r="E22" s="10">
        <f>9267.6*D22</f>
        <v>9267.6</v>
      </c>
    </row>
    <row r="23" spans="1:5" ht="15.75" customHeight="1">
      <c r="A23" s="29"/>
      <c r="B23" s="8" t="s">
        <v>40</v>
      </c>
      <c r="C23" s="5" t="s">
        <v>3</v>
      </c>
      <c r="D23" s="7">
        <v>2</v>
      </c>
      <c r="E23" s="10">
        <f>1824.71*D23</f>
        <v>3649.42</v>
      </c>
    </row>
    <row r="24" spans="1:5" ht="15.75">
      <c r="A24" s="26" t="s">
        <v>26</v>
      </c>
      <c r="B24" s="8" t="s">
        <v>27</v>
      </c>
      <c r="C24" s="5" t="s">
        <v>28</v>
      </c>
      <c r="D24" s="7"/>
      <c r="E24" s="12"/>
    </row>
    <row r="25" spans="1:5" ht="15.75">
      <c r="A25" s="27"/>
      <c r="B25" s="30" t="s">
        <v>41</v>
      </c>
      <c r="C25" s="5" t="s">
        <v>3</v>
      </c>
      <c r="D25" s="7">
        <v>5</v>
      </c>
      <c r="E25" s="10">
        <f>1472.29*D25</f>
        <v>7361.45</v>
      </c>
    </row>
    <row r="26" spans="1:5" ht="15.75">
      <c r="A26" s="27"/>
      <c r="B26" s="8" t="s">
        <v>29</v>
      </c>
      <c r="C26" s="5" t="s">
        <v>3</v>
      </c>
      <c r="D26" s="7">
        <v>2</v>
      </c>
      <c r="E26" s="10">
        <f>92.12*D26</f>
        <v>184.24</v>
      </c>
    </row>
    <row r="27" spans="1:5" ht="15.75">
      <c r="A27" s="27"/>
      <c r="B27" s="8" t="s">
        <v>42</v>
      </c>
      <c r="C27" s="5" t="s">
        <v>3</v>
      </c>
      <c r="D27" s="7">
        <v>4</v>
      </c>
      <c r="E27" s="10">
        <f>546.92*D27</f>
        <v>2187.68</v>
      </c>
    </row>
    <row r="28" spans="1:5" ht="15.75">
      <c r="A28" s="29"/>
      <c r="B28" s="8" t="s">
        <v>30</v>
      </c>
      <c r="C28" s="5" t="s">
        <v>31</v>
      </c>
      <c r="D28" s="17">
        <v>6.08</v>
      </c>
      <c r="E28" s="31">
        <f>258.31*D28</f>
        <v>1570.5248000000001</v>
      </c>
    </row>
    <row r="29" spans="1:5" ht="31.5">
      <c r="A29" s="26" t="s">
        <v>43</v>
      </c>
      <c r="B29" s="14" t="s">
        <v>44</v>
      </c>
      <c r="C29" s="5"/>
      <c r="D29" s="7">
        <v>10</v>
      </c>
      <c r="E29" s="11">
        <f>921.3*D29</f>
        <v>9213</v>
      </c>
    </row>
    <row r="30" spans="1:5" ht="15.75">
      <c r="A30" s="29"/>
      <c r="B30" s="8" t="s">
        <v>45</v>
      </c>
      <c r="C30" s="5" t="s">
        <v>46</v>
      </c>
      <c r="D30" s="7"/>
      <c r="E30" s="10">
        <f>1351.97*D30</f>
        <v>0</v>
      </c>
    </row>
    <row r="31" spans="1:5" ht="15.75">
      <c r="A31" s="1"/>
      <c r="B31" s="1"/>
      <c r="C31" s="1"/>
      <c r="D31" s="2"/>
      <c r="E31" s="13">
        <f>SUM(E6:E30)</f>
        <v>109399.83479999998</v>
      </c>
    </row>
  </sheetData>
  <sheetProtection/>
  <mergeCells count="7">
    <mergeCell ref="A29:A30"/>
    <mergeCell ref="A9:A10"/>
    <mergeCell ref="A11:A12"/>
    <mergeCell ref="A6:A8"/>
    <mergeCell ref="A13:A14"/>
    <mergeCell ref="A15:A23"/>
    <mergeCell ref="A24:A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2019-06-19T05:05:43Z</dcterms:modified>
  <cp:category/>
  <cp:version/>
  <cp:contentType/>
  <cp:contentStatus/>
</cp:coreProperties>
</file>